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3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externalReferences>
    <externalReference r:id="rId7"/>
  </externalReferences>
  <definedNames>
    <definedName name="_xlnm.Print_Area" localSheetId="0">'Balance Sheet'!$A$1:$H$60</definedName>
    <definedName name="_xlnm.Print_Area" localSheetId="3">'Cash Flow'!$A$1:$G$46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comments1.xml><?xml version="1.0" encoding="utf-8"?>
<comments xmlns="http://schemas.openxmlformats.org/spreadsheetml/2006/main">
  <authors>
    <author>accscyew</author>
  </authors>
  <commentList>
    <comment ref="D35" authorId="0">
      <text>
        <r>
          <rPr>
            <b/>
            <sz val="8"/>
            <rFont val="Tahoma"/>
            <family val="0"/>
          </rPr>
          <t>accscyew:</t>
        </r>
        <r>
          <rPr>
            <sz val="8"/>
            <rFont val="Tahoma"/>
            <family val="0"/>
          </rPr>
          <t xml:space="preserve">
Adjusted for 30,796 for Thailand subsi</t>
        </r>
      </text>
    </comment>
  </commentList>
</comments>
</file>

<file path=xl/sharedStrings.xml><?xml version="1.0" encoding="utf-8"?>
<sst xmlns="http://schemas.openxmlformats.org/spreadsheetml/2006/main" count="167" uniqueCount="126">
  <si>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</si>
  <si>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</si>
  <si>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</si>
  <si>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</si>
  <si>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</si>
  <si>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</si>
  <si>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</si>
  <si>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</si>
  <si>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</si>
  <si>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</si>
  <si>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</si>
  <si>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</si>
  <si>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</si>
  <si>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</si>
  <si>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</si>
  <si>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</si>
  <si>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</si>
  <si>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</si>
  <si>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</si>
  <si>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</si>
  <si>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</si>
  <si>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</si>
  <si>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</si>
  <si>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</si>
  <si>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</si>
  <si>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</si>
  <si>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</si>
  <si>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</si>
  <si>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</si>
  <si>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</si>
  <si>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</si>
  <si>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</si>
  <si>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</si>
  <si>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</si>
  <si>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</si>
  <si>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</si>
  <si>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</si>
  <si>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</si>
  <si>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</si>
  <si>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</si>
  <si>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</si>
  <si>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</si>
  <si>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</si>
  <si>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</si>
  <si>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</si>
  <si>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</si>
  <si>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</si>
  <si>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</si>
  <si>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</si>
  <si>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</si>
  <si>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</si>
  <si>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</si>
  <si>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</si>
  <si>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</si>
  <si>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</si>
  <si>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</si>
  <si>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</si>
  <si>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</si>
  <si>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</si>
  <si>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</si>
  <si>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</si>
  <si>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</si>
  <si>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</si>
  <si>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</si>
  <si>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</si>
  <si>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</si>
  <si>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Tax recoverable</t>
  </si>
  <si>
    <t>Net profit for the period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</si>
  <si>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</si>
  <si>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</si>
  <si>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</si>
  <si>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</si>
  <si>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</si>
  <si>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</si>
  <si>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</si>
  <si>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</si>
  <si>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</si>
  <si>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</si>
  <si>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</si>
  <si>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</si>
  <si>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</si>
  <si>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</si>
  <si>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</si>
  <si>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</si>
  <si>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</si>
  <si>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</si>
  <si>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</si>
  <si>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</si>
  <si>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</si>
  <si>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</si>
  <si>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Cash (used in) / generated from operations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</si>
  <si>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</si>
  <si>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</si>
  <si>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</si>
  <si>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</si>
  <si>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Balance as at 1 May 2007</t>
  </si>
  <si>
    <t>Trade &amp; other payables</t>
  </si>
  <si>
    <t>Net gain recognised directly in equity</t>
  </si>
  <si>
    <t>Total recognised income and expense for the period</t>
  </si>
  <si>
    <t>30 April 2008</t>
  </si>
  <si>
    <t>Balance as at 1 May 2008</t>
  </si>
  <si>
    <t>Intangible assets</t>
  </si>
  <si>
    <t>Statements for the year ended 30 April 2008)</t>
  </si>
  <si>
    <t>for the year ended 30 April 2008)</t>
  </si>
  <si>
    <t>Statement for the year ended 30 April 2008)</t>
  </si>
  <si>
    <t>year ended 30 April 2008)</t>
  </si>
  <si>
    <t>Net cash (used in)/from operating activities</t>
  </si>
  <si>
    <t>Net cash from/(used in) financing activities</t>
  </si>
  <si>
    <t>NET (DECREASE)/INCREASE IN CASH AND CASH EQUIVALENTS</t>
  </si>
  <si>
    <t>Net assets per share</t>
  </si>
  <si>
    <t>Share of loss in an associate</t>
  </si>
  <si>
    <t>- Basic</t>
  </si>
  <si>
    <t>-Diluted</t>
  </si>
  <si>
    <t>Adjustments for:-</t>
  </si>
  <si>
    <t>31 Oct 2008</t>
  </si>
  <si>
    <t>As at 31 Oct 2008</t>
  </si>
  <si>
    <t>Dividend payables</t>
  </si>
  <si>
    <t>For the period ended 31 Oct 2008</t>
  </si>
  <si>
    <t>Balance as at 31 Oct 2007</t>
  </si>
  <si>
    <t>For the quarter ended 31 Oct 2008</t>
  </si>
  <si>
    <t>31 Oct 2007</t>
  </si>
  <si>
    <t>6 months</t>
  </si>
  <si>
    <t>For the quarter ended 31 Oct  2008</t>
  </si>
  <si>
    <t>6 months period ended</t>
  </si>
  <si>
    <t>Tax refund</t>
  </si>
  <si>
    <t>Balance as at 31 Oct 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</si>
</sst>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42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0" xfId="42" applyNumberFormat="1" applyFont="1" applyBorder="1" applyAlignment="1">
      <alignment/>
    </xf>
    <xf numFmtId="37" fontId="6" fillId="0" borderId="11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>
      <alignment horizontal="center"/>
    </xf>
    <xf numFmtId="37" fontId="6" fillId="0" borderId="13" xfId="42" applyNumberFormat="1" applyFont="1" applyBorder="1" applyAlignment="1">
      <alignment/>
    </xf>
    <xf numFmtId="37" fontId="6" fillId="0" borderId="14" xfId="42" applyNumberFormat="1" applyFont="1" applyBorder="1" applyAlignment="1">
      <alignment/>
    </xf>
    <xf numFmtId="190" fontId="10" fillId="0" borderId="0" xfId="42" applyNumberFormat="1" applyFont="1" applyBorder="1" applyAlignment="1">
      <alignment/>
    </xf>
    <xf numFmtId="190" fontId="6" fillId="0" borderId="0" xfId="42" applyNumberFormat="1" applyFont="1" applyBorder="1" applyAlignment="1">
      <alignment/>
    </xf>
    <xf numFmtId="190" fontId="3" fillId="0" borderId="0" xfId="42" applyNumberFormat="1" applyFont="1" applyBorder="1" applyAlignment="1">
      <alignment horizontal="right"/>
    </xf>
    <xf numFmtId="190" fontId="3" fillId="0" borderId="0" xfId="42" applyNumberFormat="1" applyFont="1" applyAlignment="1">
      <alignment horizontal="right"/>
    </xf>
    <xf numFmtId="190" fontId="6" fillId="0" borderId="15" xfId="42" applyNumberFormat="1" applyFont="1" applyBorder="1" applyAlignment="1">
      <alignment/>
    </xf>
    <xf numFmtId="190" fontId="6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42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2" applyNumberFormat="1" applyFont="1" applyAlignment="1">
      <alignment vertical="center"/>
    </xf>
    <xf numFmtId="41" fontId="6" fillId="0" borderId="0" xfId="42" applyNumberFormat="1" applyFont="1" applyBorder="1" applyAlignment="1">
      <alignment vertical="center"/>
    </xf>
    <xf numFmtId="170" fontId="6" fillId="0" borderId="0" xfId="42" applyNumberFormat="1" applyFont="1" applyAlignment="1">
      <alignment vertical="center"/>
    </xf>
    <xf numFmtId="41" fontId="6" fillId="0" borderId="16" xfId="42" applyNumberFormat="1" applyFont="1" applyBorder="1" applyAlignment="1">
      <alignment vertical="center"/>
    </xf>
    <xf numFmtId="41" fontId="6" fillId="0" borderId="17" xfId="42" applyNumberFormat="1" applyFont="1" applyBorder="1" applyAlignment="1">
      <alignment vertical="center"/>
    </xf>
    <xf numFmtId="41" fontId="6" fillId="0" borderId="18" xfId="42" applyNumberFormat="1" applyFont="1" applyBorder="1" applyAlignment="1">
      <alignment vertical="center"/>
    </xf>
    <xf numFmtId="41" fontId="6" fillId="0" borderId="14" xfId="42" applyNumberFormat="1" applyFont="1" applyBorder="1" applyAlignment="1">
      <alignment vertical="center"/>
    </xf>
    <xf numFmtId="41" fontId="6" fillId="0" borderId="19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42" applyNumberFormat="1" applyFont="1" applyAlignment="1">
      <alignment vertical="center"/>
    </xf>
    <xf numFmtId="41" fontId="3" fillId="0" borderId="0" xfId="42" applyNumberFormat="1" applyFont="1" applyBorder="1" applyAlignment="1">
      <alignment vertical="center"/>
    </xf>
    <xf numFmtId="170" fontId="3" fillId="0" borderId="0" xfId="42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5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42" applyNumberFormat="1" applyFont="1" applyBorder="1" applyAlignment="1">
      <alignment vertical="center"/>
    </xf>
    <xf numFmtId="37" fontId="6" fillId="0" borderId="0" xfId="42" applyNumberFormat="1" applyFont="1" applyBorder="1" applyAlignment="1">
      <alignment horizontal="right" vertical="center"/>
    </xf>
    <xf numFmtId="37" fontId="6" fillId="0" borderId="14" xfId="42" applyNumberFormat="1" applyFont="1" applyBorder="1" applyAlignment="1">
      <alignment vertical="center"/>
    </xf>
    <xf numFmtId="37" fontId="6" fillId="0" borderId="14" xfId="42" applyNumberFormat="1" applyFont="1" applyBorder="1" applyAlignment="1">
      <alignment horizontal="right" vertical="center"/>
    </xf>
    <xf numFmtId="37" fontId="6" fillId="0" borderId="0" xfId="42" applyNumberFormat="1" applyFont="1" applyAlignment="1">
      <alignment horizontal="right" vertical="center"/>
    </xf>
    <xf numFmtId="37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13" xfId="42" applyNumberFormat="1" applyFont="1" applyBorder="1" applyAlignment="1">
      <alignment horizontal="right" vertical="center"/>
    </xf>
    <xf numFmtId="39" fontId="6" fillId="0" borderId="0" xfId="42" applyNumberFormat="1" applyFont="1" applyAlignment="1">
      <alignment horizontal="right" vertical="center"/>
    </xf>
    <xf numFmtId="39" fontId="6" fillId="0" borderId="0" xfId="42" applyNumberFormat="1" applyFont="1" applyAlignment="1">
      <alignment vertical="center"/>
    </xf>
    <xf numFmtId="39" fontId="3" fillId="0" borderId="0" xfId="42" applyNumberFormat="1" applyFont="1" applyAlignment="1">
      <alignment horizontal="right" vertical="center"/>
    </xf>
    <xf numFmtId="39" fontId="3" fillId="0" borderId="0" xfId="42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15" xfId="42" applyNumberFormat="1" applyFont="1" applyFill="1" applyBorder="1" applyAlignment="1">
      <alignment vertical="center"/>
    </xf>
    <xf numFmtId="39" fontId="6" fillId="0" borderId="0" xfId="42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42" applyNumberFormat="1" applyFont="1" applyFill="1" applyBorder="1" applyAlignment="1">
      <alignment horizontal="right" vertical="center"/>
    </xf>
    <xf numFmtId="39" fontId="6" fillId="0" borderId="0" xfId="42" applyNumberFormat="1" applyFont="1" applyFill="1" applyBorder="1" applyAlignment="1">
      <alignment vertical="center"/>
    </xf>
    <xf numFmtId="39" fontId="6" fillId="0" borderId="0" xfId="42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42" applyNumberFormat="1" applyFont="1" applyAlignment="1">
      <alignment horizontal="right" vertical="center"/>
    </xf>
    <xf numFmtId="37" fontId="6" fillId="0" borderId="0" xfId="42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 horizontal="right"/>
    </xf>
    <xf numFmtId="17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>
      <alignment horizontal="center"/>
    </xf>
    <xf numFmtId="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42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59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17" xfId="42" applyNumberFormat="1" applyFont="1" applyBorder="1" applyAlignment="1">
      <alignment/>
    </xf>
    <xf numFmtId="41" fontId="6" fillId="0" borderId="19" xfId="42" applyNumberFormat="1" applyFont="1" applyFill="1" applyBorder="1" applyAlignment="1">
      <alignment vertical="center"/>
    </xf>
    <xf numFmtId="37" fontId="6" fillId="0" borderId="13" xfId="42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20" xfId="42" applyNumberFormat="1" applyFont="1" applyBorder="1" applyAlignment="1">
      <alignment/>
    </xf>
    <xf numFmtId="37" fontId="6" fillId="0" borderId="14" xfId="42" applyNumberFormat="1" applyFont="1" applyFill="1" applyBorder="1" applyAlignment="1">
      <alignment/>
    </xf>
    <xf numFmtId="37" fontId="6" fillId="0" borderId="21" xfId="42" applyNumberFormat="1" applyFont="1" applyFill="1" applyBorder="1" applyAlignment="1">
      <alignment/>
    </xf>
    <xf numFmtId="37" fontId="6" fillId="0" borderId="13" xfId="42" applyNumberFormat="1" applyFont="1" applyFill="1" applyBorder="1" applyAlignment="1">
      <alignment/>
    </xf>
    <xf numFmtId="41" fontId="10" fillId="0" borderId="0" xfId="42" applyNumberFormat="1" applyFont="1" applyBorder="1" applyAlignment="1">
      <alignment vertical="center"/>
    </xf>
    <xf numFmtId="195" fontId="6" fillId="0" borderId="0" xfId="42" applyNumberFormat="1" applyFont="1" applyAlignment="1">
      <alignment vertical="center"/>
    </xf>
    <xf numFmtId="187" fontId="6" fillId="0" borderId="0" xfId="42" applyNumberFormat="1" applyFont="1" applyFill="1" applyBorder="1" applyAlignment="1">
      <alignment vertical="center"/>
    </xf>
    <xf numFmtId="196" fontId="6" fillId="0" borderId="0" xfId="42" applyNumberFormat="1" applyFont="1" applyFill="1" applyBorder="1" applyAlignment="1">
      <alignment vertical="center"/>
    </xf>
    <xf numFmtId="37" fontId="6" fillId="0" borderId="14" xfId="42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cscyew\Local%20Settings\Temporary%20Internet%20Files\OLK8F\CPLCBS%20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L0708"/>
      <sheetName val="Sheet1"/>
      <sheetName val="CBS0708"/>
      <sheetName val="Ex Reserve"/>
      <sheetName val="Consol Adj"/>
      <sheetName val="LB"/>
      <sheetName val="AM"/>
      <sheetName val="BM"/>
      <sheetName val="LBS"/>
      <sheetName val="Deconsol"/>
      <sheetName val="Tax Paid"/>
      <sheetName val="TB0708"/>
      <sheetName val="33xxx"/>
    </sheetNames>
    <sheetDataSet>
      <sheetData sheetId="2">
        <row r="142">
          <cell r="AL142">
            <v>16421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2">
      <selection activeCell="D39" sqref="D39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63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115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2" t="s">
        <v>30</v>
      </c>
      <c r="E4" s="132"/>
      <c r="F4" s="132" t="s">
        <v>30</v>
      </c>
      <c r="G4" s="10"/>
      <c r="H4" s="10"/>
    </row>
    <row r="5" spans="1:7" ht="15" customHeight="1">
      <c r="A5" s="11"/>
      <c r="B5" s="11"/>
      <c r="C5" s="12"/>
      <c r="D5" s="133" t="s">
        <v>114</v>
      </c>
      <c r="E5" s="133"/>
      <c r="F5" s="133" t="s">
        <v>99</v>
      </c>
      <c r="G5" s="13"/>
    </row>
    <row r="6" spans="1:7" s="17" customFormat="1" ht="15" customHeight="1">
      <c r="A6" s="14"/>
      <c r="B6" s="14"/>
      <c r="C6" s="14"/>
      <c r="D6" s="134" t="s">
        <v>32</v>
      </c>
      <c r="E6" s="135"/>
      <c r="F6" s="134" t="s">
        <v>32</v>
      </c>
      <c r="G6" s="16"/>
    </row>
    <row r="7" spans="2:7" ht="15" customHeight="1">
      <c r="B7" s="12"/>
      <c r="C7" s="12"/>
      <c r="D7" s="15"/>
      <c r="E7" s="15"/>
      <c r="F7" s="134" t="s">
        <v>40</v>
      </c>
      <c r="G7" s="19"/>
    </row>
    <row r="8" spans="1:7" ht="15" customHeight="1">
      <c r="A8" s="122" t="s">
        <v>69</v>
      </c>
      <c r="B8" s="12"/>
      <c r="C8" s="12"/>
      <c r="D8" s="15"/>
      <c r="E8" s="15"/>
      <c r="F8" s="134"/>
      <c r="G8" s="19"/>
    </row>
    <row r="9" spans="1:7" ht="15" customHeight="1">
      <c r="A9" s="122" t="s">
        <v>70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143887</v>
      </c>
      <c r="E10" s="22"/>
      <c r="F10" s="21">
        <v>146094.327</v>
      </c>
      <c r="G10" s="13"/>
    </row>
    <row r="11" spans="2:7" ht="15" customHeight="1">
      <c r="B11" s="8" t="s">
        <v>86</v>
      </c>
      <c r="D11" s="21">
        <v>4710</v>
      </c>
      <c r="E11" s="22"/>
      <c r="F11" s="21">
        <v>4758.825</v>
      </c>
      <c r="G11" s="13"/>
    </row>
    <row r="12" spans="2:7" ht="15" customHeight="1">
      <c r="B12" s="8" t="s">
        <v>101</v>
      </c>
      <c r="D12" s="21">
        <v>16</v>
      </c>
      <c r="E12" s="22"/>
      <c r="F12" s="21">
        <v>16.159</v>
      </c>
      <c r="G12" s="13"/>
    </row>
    <row r="13" spans="2:7" ht="15" customHeight="1">
      <c r="B13" s="8" t="s">
        <v>89</v>
      </c>
      <c r="D13" s="21">
        <v>11160</v>
      </c>
      <c r="E13" s="22"/>
      <c r="F13" s="21">
        <f>11433.42+1</f>
        <v>11434.42</v>
      </c>
      <c r="G13" s="13"/>
    </row>
    <row r="14" spans="2:7" ht="15" customHeight="1">
      <c r="B14" s="8" t="s">
        <v>58</v>
      </c>
      <c r="D14" s="21">
        <v>1200</v>
      </c>
      <c r="E14" s="22"/>
      <c r="F14" s="21">
        <v>1750</v>
      </c>
      <c r="G14" s="13"/>
    </row>
    <row r="15" spans="4:7" ht="15" customHeight="1">
      <c r="D15" s="136">
        <f>SUM(D10:D14)</f>
        <v>160973</v>
      </c>
      <c r="E15" s="22"/>
      <c r="F15" s="136">
        <f>SUM(F10:F14)-1</f>
        <v>164052.73100000003</v>
      </c>
      <c r="G15" s="13"/>
    </row>
    <row r="16" spans="2:7" ht="7.5" customHeight="1">
      <c r="B16" s="20"/>
      <c r="D16" s="21"/>
      <c r="E16" s="22"/>
      <c r="F16" s="21"/>
      <c r="G16" s="13"/>
    </row>
    <row r="17" spans="1:7" ht="15" customHeight="1">
      <c r="A17" s="8" t="s">
        <v>71</v>
      </c>
      <c r="B17" s="20"/>
      <c r="D17" s="21"/>
      <c r="E17" s="22"/>
      <c r="F17" s="21"/>
      <c r="G17" s="13"/>
    </row>
    <row r="18" spans="2:7" ht="15" customHeight="1">
      <c r="B18" s="24" t="s">
        <v>4</v>
      </c>
      <c r="D18" s="28">
        <v>71074</v>
      </c>
      <c r="E18" s="22"/>
      <c r="F18" s="28">
        <v>46464.037</v>
      </c>
      <c r="G18" s="13"/>
    </row>
    <row r="19" spans="2:7" ht="15" customHeight="1">
      <c r="B19" s="24" t="s">
        <v>94</v>
      </c>
      <c r="D19" s="28">
        <v>93610</v>
      </c>
      <c r="E19" s="22"/>
      <c r="F19" s="28">
        <v>85532.472</v>
      </c>
      <c r="G19" s="13"/>
    </row>
    <row r="20" spans="2:7" ht="15" customHeight="1">
      <c r="B20" s="24" t="s">
        <v>66</v>
      </c>
      <c r="D20" s="28">
        <v>50</v>
      </c>
      <c r="E20" s="22"/>
      <c r="F20" s="28">
        <v>86.572</v>
      </c>
      <c r="G20" s="13"/>
    </row>
    <row r="21" spans="2:7" ht="15" customHeight="1">
      <c r="B21" s="24" t="s">
        <v>31</v>
      </c>
      <c r="D21" s="28">
        <v>6171</v>
      </c>
      <c r="E21" s="22"/>
      <c r="F21" s="28">
        <v>12899.265</v>
      </c>
      <c r="G21" s="13"/>
    </row>
    <row r="22" spans="2:7" ht="15" customHeight="1">
      <c r="B22" s="24" t="s">
        <v>2</v>
      </c>
      <c r="D22" s="31">
        <v>5242</v>
      </c>
      <c r="E22" s="22"/>
      <c r="F22" s="31">
        <v>5363.611</v>
      </c>
      <c r="G22" s="13"/>
    </row>
    <row r="23" spans="2:7" ht="15" customHeight="1">
      <c r="B23" s="20"/>
      <c r="D23" s="136">
        <f>SUM(D18:D22)</f>
        <v>176147</v>
      </c>
      <c r="E23" s="22"/>
      <c r="F23" s="136">
        <f>SUM(F18:F22)</f>
        <v>150345.95699999997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/>
      <c r="D25" s="28"/>
      <c r="E25" s="22"/>
      <c r="F25" s="28"/>
      <c r="G25" s="13"/>
    </row>
    <row r="26" spans="1:7" ht="15" customHeight="1" thickBot="1">
      <c r="A26" s="8" t="s">
        <v>72</v>
      </c>
      <c r="B26" s="24"/>
      <c r="D26" s="30">
        <f>D15+D23</f>
        <v>337120</v>
      </c>
      <c r="E26" s="22"/>
      <c r="F26" s="30">
        <f>F15+F23</f>
        <v>314398.68799999997</v>
      </c>
      <c r="G26" s="13"/>
    </row>
    <row r="27" spans="2:7" ht="15" customHeight="1" thickTop="1">
      <c r="B27" s="24"/>
      <c r="D27" s="28"/>
      <c r="E27" s="22"/>
      <c r="F27" s="28"/>
      <c r="G27" s="13"/>
    </row>
    <row r="28" spans="1:7" ht="15" customHeight="1">
      <c r="A28" s="8" t="s">
        <v>73</v>
      </c>
      <c r="B28" s="24"/>
      <c r="D28" s="28"/>
      <c r="E28" s="22"/>
      <c r="F28" s="28"/>
      <c r="G28" s="13"/>
    </row>
    <row r="29" spans="1:7" ht="15" customHeight="1">
      <c r="A29" s="24" t="s">
        <v>83</v>
      </c>
      <c r="B29" s="24"/>
      <c r="D29" s="28"/>
      <c r="E29" s="22"/>
      <c r="F29" s="28"/>
      <c r="G29" s="13"/>
    </row>
    <row r="30" spans="2:7" ht="15" customHeight="1">
      <c r="B30" s="8" t="s">
        <v>1</v>
      </c>
      <c r="D30" s="21">
        <v>124237</v>
      </c>
      <c r="E30" s="22"/>
      <c r="F30" s="21">
        <v>124237.167</v>
      </c>
      <c r="G30" s="13"/>
    </row>
    <row r="31" spans="2:7" ht="15" customHeight="1">
      <c r="B31" s="8" t="s">
        <v>33</v>
      </c>
      <c r="D31" s="21">
        <v>1526</v>
      </c>
      <c r="E31" s="22"/>
      <c r="F31" s="21">
        <v>1525.708</v>
      </c>
      <c r="G31" s="13"/>
    </row>
    <row r="32" spans="2:7" ht="15" customHeight="1">
      <c r="B32" s="8" t="s">
        <v>0</v>
      </c>
      <c r="D32" s="21"/>
      <c r="E32" s="22"/>
      <c r="F32" s="21"/>
      <c r="G32" s="13"/>
    </row>
    <row r="33" spans="2:7" ht="15" customHeight="1">
      <c r="B33" s="24" t="s">
        <v>91</v>
      </c>
      <c r="D33" s="21">
        <v>4352</v>
      </c>
      <c r="E33" s="22"/>
      <c r="F33" s="21">
        <v>4352.414</v>
      </c>
      <c r="G33" s="13"/>
    </row>
    <row r="34" spans="2:7" ht="15" customHeight="1">
      <c r="B34" s="24" t="s">
        <v>92</v>
      </c>
      <c r="D34" s="21">
        <v>242</v>
      </c>
      <c r="E34" s="22"/>
      <c r="F34" s="21">
        <v>81.006</v>
      </c>
      <c r="G34" s="13"/>
    </row>
    <row r="35" spans="2:7" ht="15" customHeight="1">
      <c r="B35" s="24" t="s">
        <v>93</v>
      </c>
      <c r="D35" s="31">
        <v>57953</v>
      </c>
      <c r="E35" s="22"/>
      <c r="F35" s="31">
        <v>55697.13</v>
      </c>
      <c r="G35" s="13"/>
    </row>
    <row r="36" spans="1:7" ht="15" customHeight="1">
      <c r="A36" s="8" t="s">
        <v>74</v>
      </c>
      <c r="B36" s="20"/>
      <c r="D36" s="136">
        <f>SUM(D30:D35)</f>
        <v>188310</v>
      </c>
      <c r="E36" s="29"/>
      <c r="F36" s="136">
        <f>SUM(F30:F35)</f>
        <v>185893.425</v>
      </c>
      <c r="G36" s="13"/>
    </row>
    <row r="37" spans="2:7" ht="7.5" customHeight="1">
      <c r="B37" s="20"/>
      <c r="D37" s="28"/>
      <c r="E37" s="29"/>
      <c r="F37" s="28"/>
      <c r="G37" s="13"/>
    </row>
    <row r="38" spans="1:7" ht="15" customHeight="1">
      <c r="A38" s="8" t="s">
        <v>75</v>
      </c>
      <c r="B38" s="20"/>
      <c r="D38" s="21"/>
      <c r="E38" s="22"/>
      <c r="F38" s="21"/>
      <c r="G38" s="13"/>
    </row>
    <row r="39" spans="2:7" ht="15" customHeight="1">
      <c r="B39" s="8" t="s">
        <v>68</v>
      </c>
      <c r="D39" s="25">
        <f>32000-4000</f>
        <v>28000</v>
      </c>
      <c r="E39" s="22"/>
      <c r="F39" s="25">
        <v>30000</v>
      </c>
      <c r="G39" s="13"/>
    </row>
    <row r="40" spans="2:7" ht="15" customHeight="1">
      <c r="B40" s="8" t="s">
        <v>76</v>
      </c>
      <c r="D40" s="150">
        <v>18587</v>
      </c>
      <c r="E40" s="22"/>
      <c r="F40" s="150">
        <v>18387.066</v>
      </c>
      <c r="G40" s="13"/>
    </row>
    <row r="41" spans="2:7" ht="15" customHeight="1">
      <c r="B41" s="20"/>
      <c r="D41" s="27">
        <f>SUM(D39:D40)</f>
        <v>46587</v>
      </c>
      <c r="E41" s="29"/>
      <c r="F41" s="27">
        <f>SUM(F39:F40)</f>
        <v>48387.066</v>
      </c>
      <c r="G41" s="13"/>
    </row>
    <row r="42" spans="2:7" ht="7.5" customHeight="1">
      <c r="B42" s="20"/>
      <c r="D42" s="26"/>
      <c r="E42" s="29"/>
      <c r="F42" s="26"/>
      <c r="G42" s="13"/>
    </row>
    <row r="43" spans="1:7" ht="15" customHeight="1">
      <c r="A43" s="8" t="s">
        <v>77</v>
      </c>
      <c r="B43" s="20"/>
      <c r="D43" s="26"/>
      <c r="E43" s="22"/>
      <c r="F43" s="26"/>
      <c r="G43" s="13"/>
    </row>
    <row r="44" spans="2:7" ht="7.5" customHeight="1">
      <c r="B44" s="20"/>
      <c r="D44" s="26"/>
      <c r="E44" s="22"/>
      <c r="F44" s="26"/>
      <c r="G44" s="13"/>
    </row>
    <row r="45" spans="2:7" ht="15" customHeight="1">
      <c r="B45" s="8" t="s">
        <v>96</v>
      </c>
      <c r="D45" s="26">
        <v>47287</v>
      </c>
      <c r="E45" s="22"/>
      <c r="F45" s="26">
        <v>36480.13</v>
      </c>
      <c r="G45" s="13"/>
    </row>
    <row r="46" spans="2:7" ht="15" customHeight="1">
      <c r="B46" s="8" t="s">
        <v>68</v>
      </c>
      <c r="D46" s="26">
        <v>50139</v>
      </c>
      <c r="E46" s="22"/>
      <c r="F46" s="26">
        <f>43296.404+1</f>
        <v>43297.404</v>
      </c>
      <c r="G46" s="13"/>
    </row>
    <row r="47" spans="2:7" ht="15" customHeight="1">
      <c r="B47" s="8" t="s">
        <v>29</v>
      </c>
      <c r="D47" s="26">
        <v>449</v>
      </c>
      <c r="E47" s="22"/>
      <c r="F47" s="26">
        <v>341.663</v>
      </c>
      <c r="G47" s="13"/>
    </row>
    <row r="48" spans="2:7" ht="15" customHeight="1">
      <c r="B48" s="8" t="s">
        <v>116</v>
      </c>
      <c r="D48" s="26">
        <v>4348</v>
      </c>
      <c r="E48" s="22"/>
      <c r="F48" s="26">
        <v>0</v>
      </c>
      <c r="G48" s="13"/>
    </row>
    <row r="49" spans="2:7" ht="15" customHeight="1">
      <c r="B49" s="20"/>
      <c r="D49" s="27">
        <f>SUM(D45:D48)</f>
        <v>102223</v>
      </c>
      <c r="E49" s="22"/>
      <c r="F49" s="27">
        <f>SUM(F45:F47)</f>
        <v>80119.197</v>
      </c>
      <c r="G49" s="13"/>
    </row>
    <row r="50" spans="2:7" ht="7.5" customHeight="1">
      <c r="B50" s="20"/>
      <c r="D50" s="28"/>
      <c r="E50" s="22"/>
      <c r="F50" s="28"/>
      <c r="G50" s="13"/>
    </row>
    <row r="51" spans="1:7" ht="15" customHeight="1">
      <c r="A51" s="8" t="s">
        <v>78</v>
      </c>
      <c r="B51" s="20"/>
      <c r="D51" s="28">
        <f>D49+D41</f>
        <v>148810</v>
      </c>
      <c r="E51" s="29"/>
      <c r="F51" s="28">
        <f>F41+F49</f>
        <v>128506.263</v>
      </c>
      <c r="G51" s="13"/>
    </row>
    <row r="52" spans="2:7" ht="7.5" customHeight="1">
      <c r="B52" s="20"/>
      <c r="D52" s="28"/>
      <c r="E52" s="29"/>
      <c r="F52" s="28"/>
      <c r="G52" s="13"/>
    </row>
    <row r="53" spans="1:7" ht="15" customHeight="1" thickBot="1">
      <c r="A53" s="8" t="s">
        <v>79</v>
      </c>
      <c r="B53" s="20"/>
      <c r="D53" s="30">
        <f>D51+D36</f>
        <v>337120</v>
      </c>
      <c r="E53" s="29"/>
      <c r="F53" s="30">
        <f>F51+F36-1</f>
        <v>314398.68799999997</v>
      </c>
      <c r="G53" s="13"/>
    </row>
    <row r="54" spans="2:7" ht="15" customHeight="1" thickTop="1">
      <c r="B54" s="20"/>
      <c r="D54" s="32"/>
      <c r="E54" s="33"/>
      <c r="F54" s="32"/>
      <c r="G54" s="13"/>
    </row>
    <row r="55" spans="2:7" ht="15" customHeight="1">
      <c r="B55" s="20"/>
      <c r="D55" s="34" t="s">
        <v>18</v>
      </c>
      <c r="E55" s="35"/>
      <c r="F55" s="34" t="s">
        <v>18</v>
      </c>
      <c r="G55" s="13"/>
    </row>
    <row r="56" spans="1:7" ht="15" customHeight="1" thickBot="1">
      <c r="A56" s="8" t="s">
        <v>109</v>
      </c>
      <c r="B56" s="20"/>
      <c r="D56" s="36">
        <f>D36/248474.334</f>
        <v>0.7578649954244369</v>
      </c>
      <c r="E56" s="37"/>
      <c r="F56" s="36">
        <v>0.75</v>
      </c>
      <c r="G56" s="13"/>
    </row>
    <row r="57" spans="2:7" ht="15" customHeight="1" thickTop="1">
      <c r="B57" s="20"/>
      <c r="D57" s="33"/>
      <c r="E57" s="37"/>
      <c r="F57" s="33"/>
      <c r="G57" s="13"/>
    </row>
    <row r="58" spans="1:7" ht="15" customHeight="1">
      <c r="A58" s="58"/>
      <c r="B58" s="20"/>
      <c r="D58" s="38"/>
      <c r="E58" s="37"/>
      <c r="F58" s="38"/>
      <c r="G58" s="13"/>
    </row>
    <row r="59" spans="1:6" s="1" customFormat="1" ht="15" customHeight="1">
      <c r="A59" s="39" t="s">
        <v>60</v>
      </c>
      <c r="C59" s="5"/>
      <c r="D59" s="40"/>
      <c r="E59" s="40"/>
      <c r="F59" s="40"/>
    </row>
    <row r="60" spans="1:6" s="1" customFormat="1" ht="15" customHeight="1">
      <c r="A60" s="1" t="s">
        <v>102</v>
      </c>
      <c r="C60" s="5"/>
      <c r="D60" s="40"/>
      <c r="E60" s="40"/>
      <c r="F60" s="40"/>
    </row>
    <row r="61" spans="4:6" ht="15" customHeight="1">
      <c r="D61" s="38"/>
      <c r="E61" s="38"/>
      <c r="F61" s="38"/>
    </row>
  </sheetData>
  <sheetProtection/>
  <printOptions horizontalCentered="1"/>
  <pageMargins left="0.5" right="0.25" top="0.25" bottom="0.25" header="0.5" footer="0.5"/>
  <pageSetup fitToHeight="1" fitToWidth="1" horizontalDpi="600" verticalDpi="6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zoomScalePageLayoutView="0" workbookViewId="0" topLeftCell="A16">
      <selection activeCell="A39" sqref="A39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63</v>
      </c>
    </row>
    <row r="2" ht="15" customHeight="1">
      <c r="A2" s="42"/>
    </row>
    <row r="3" spans="1:14" s="47" customFormat="1" ht="15" customHeight="1">
      <c r="A3" s="46" t="s">
        <v>23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117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19</v>
      </c>
      <c r="E6" s="147"/>
      <c r="F6" s="146" t="s">
        <v>19</v>
      </c>
      <c r="G6" s="147"/>
      <c r="H6" s="147" t="s">
        <v>48</v>
      </c>
      <c r="I6" s="147"/>
      <c r="J6" s="146" t="s">
        <v>50</v>
      </c>
      <c r="K6" s="147"/>
      <c r="L6" s="146" t="s">
        <v>20</v>
      </c>
      <c r="M6" s="147"/>
      <c r="N6" s="146"/>
    </row>
    <row r="7" spans="4:14" s="42" customFormat="1" ht="15" customHeight="1">
      <c r="D7" s="146" t="s">
        <v>34</v>
      </c>
      <c r="E7" s="147"/>
      <c r="F7" s="146" t="s">
        <v>47</v>
      </c>
      <c r="G7" s="147"/>
      <c r="H7" s="147" t="s">
        <v>49</v>
      </c>
      <c r="I7" s="147"/>
      <c r="J7" s="147" t="s">
        <v>49</v>
      </c>
      <c r="K7" s="147"/>
      <c r="L7" s="146" t="s">
        <v>21</v>
      </c>
      <c r="M7" s="147"/>
      <c r="N7" s="146" t="s">
        <v>22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32</v>
      </c>
      <c r="E9" s="147"/>
      <c r="F9" s="146" t="s">
        <v>32</v>
      </c>
      <c r="G9" s="147"/>
      <c r="H9" s="146" t="s">
        <v>32</v>
      </c>
      <c r="I9" s="147"/>
      <c r="J9" s="146" t="s">
        <v>32</v>
      </c>
      <c r="K9" s="147"/>
      <c r="L9" s="146" t="s">
        <v>32</v>
      </c>
      <c r="M9" s="147"/>
      <c r="N9" s="146" t="s">
        <v>32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95</v>
      </c>
      <c r="D11" s="50">
        <v>124237</v>
      </c>
      <c r="E11" s="51"/>
      <c r="F11" s="50">
        <v>1526</v>
      </c>
      <c r="G11" s="51"/>
      <c r="H11" s="50">
        <v>4212</v>
      </c>
      <c r="I11" s="51"/>
      <c r="J11" s="50">
        <v>-13</v>
      </c>
      <c r="K11" s="51">
        <v>0</v>
      </c>
      <c r="L11" s="50">
        <v>39772</v>
      </c>
      <c r="M11" s="51"/>
      <c r="N11" s="50">
        <v>169734</v>
      </c>
      <c r="O11" s="52"/>
      <c r="P11" s="52"/>
      <c r="Q11" s="52"/>
    </row>
    <row r="12" spans="4:17" s="47" customFormat="1" ht="15" customHeight="1"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</row>
    <row r="13" spans="1:17" s="47" customFormat="1" ht="23.25" customHeight="1">
      <c r="A13" s="47" t="s">
        <v>41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66</v>
      </c>
      <c r="K13" s="54"/>
      <c r="L13" s="54">
        <v>0</v>
      </c>
      <c r="M13" s="54"/>
      <c r="N13" s="55">
        <v>66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97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66</v>
      </c>
      <c r="K15" s="51"/>
      <c r="L15" s="50">
        <v>0</v>
      </c>
      <c r="M15" s="51"/>
      <c r="N15" s="50">
        <v>66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67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9011</v>
      </c>
      <c r="M17" s="56"/>
      <c r="N17" s="56">
        <v>9011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98</v>
      </c>
      <c r="D19" s="50">
        <f>D15+D17</f>
        <v>0</v>
      </c>
      <c r="E19" s="51"/>
      <c r="F19" s="50">
        <f>F15+F17</f>
        <v>0</v>
      </c>
      <c r="G19" s="51"/>
      <c r="H19" s="50">
        <f>H15+H17</f>
        <v>0</v>
      </c>
      <c r="I19" s="51"/>
      <c r="J19" s="50">
        <f>J15+J17</f>
        <v>66</v>
      </c>
      <c r="K19" s="51"/>
      <c r="L19" s="50">
        <f>L15+L17</f>
        <v>9011</v>
      </c>
      <c r="M19" s="51"/>
      <c r="N19" s="50">
        <f>N15+N17</f>
        <v>9077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59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-4348</v>
      </c>
      <c r="M21" s="51"/>
      <c r="N21" s="50">
        <v>-4348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118</v>
      </c>
      <c r="D23" s="57">
        <v>124237</v>
      </c>
      <c r="E23" s="51"/>
      <c r="F23" s="57">
        <v>1526</v>
      </c>
      <c r="G23" s="51"/>
      <c r="H23" s="57">
        <v>4212</v>
      </c>
      <c r="I23" s="51"/>
      <c r="J23" s="57">
        <f>J11+J19</f>
        <v>53</v>
      </c>
      <c r="K23" s="51"/>
      <c r="L23" s="137">
        <f>L11+L19+L21</f>
        <v>44435</v>
      </c>
      <c r="M23" s="51"/>
      <c r="N23" s="137">
        <f>N11+N19+N21</f>
        <v>174463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5"/>
      <c r="M25" s="51"/>
      <c r="N25" s="50"/>
      <c r="O25" s="52"/>
      <c r="P25" s="52"/>
      <c r="Q25" s="52"/>
    </row>
    <row r="26" spans="1:17" s="47" customFormat="1" ht="15" customHeight="1">
      <c r="A26" s="47" t="s">
        <v>100</v>
      </c>
      <c r="D26" s="50">
        <v>124237.167</v>
      </c>
      <c r="E26" s="51"/>
      <c r="F26" s="50">
        <v>1525.708</v>
      </c>
      <c r="G26" s="51"/>
      <c r="H26" s="50">
        <v>4352.414</v>
      </c>
      <c r="I26" s="51"/>
      <c r="J26" s="50">
        <v>81.006</v>
      </c>
      <c r="K26" s="51"/>
      <c r="L26" s="50">
        <v>55697.13</v>
      </c>
      <c r="M26" s="51"/>
      <c r="N26" s="50">
        <v>185893.425</v>
      </c>
      <c r="O26" s="52"/>
      <c r="P26" s="52"/>
      <c r="Q26" s="52"/>
    </row>
    <row r="27" spans="4:17" s="47" customFormat="1" ht="15" customHeight="1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52"/>
      <c r="P27" s="52"/>
      <c r="Q27" s="52"/>
    </row>
    <row r="28" spans="1:17" s="47" customFormat="1" ht="25.5" customHeight="1">
      <c r="A28" s="47" t="s">
        <v>41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161</v>
      </c>
      <c r="K28" s="54"/>
      <c r="L28" s="54">
        <v>0</v>
      </c>
      <c r="M28" s="54"/>
      <c r="N28" s="55">
        <v>161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97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v>161</v>
      </c>
      <c r="K30" s="51"/>
      <c r="L30" s="50">
        <v>0</v>
      </c>
      <c r="M30" s="51"/>
      <c r="N30" s="50">
        <v>161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67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6604</v>
      </c>
      <c r="M32" s="56"/>
      <c r="N32" s="56">
        <f>SUM(D32:L32)</f>
        <v>6604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98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161</v>
      </c>
      <c r="K34" s="51"/>
      <c r="L34" s="50">
        <f>SUM(L30:L32)</f>
        <v>6604</v>
      </c>
      <c r="M34" s="51"/>
      <c r="N34" s="50">
        <f>SUM(N30:N32)</f>
        <v>6765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59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-4348</v>
      </c>
      <c r="M36" s="51"/>
      <c r="N36" s="50">
        <v>-4348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125</v>
      </c>
      <c r="D38" s="57">
        <v>124237.167</v>
      </c>
      <c r="E38" s="51"/>
      <c r="F38" s="57">
        <v>1525.70788</v>
      </c>
      <c r="G38" s="51"/>
      <c r="H38" s="57">
        <v>4352.41412</v>
      </c>
      <c r="I38" s="51"/>
      <c r="J38" s="57">
        <f>J34+J26</f>
        <v>242.006</v>
      </c>
      <c r="K38" s="51"/>
      <c r="L38" s="137">
        <f>L26+L34+L36</f>
        <v>57953.13</v>
      </c>
      <c r="M38" s="51"/>
      <c r="N38" s="137">
        <f>N26+N34+N36</f>
        <v>188310.425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37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35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36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38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61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103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sheetProtection/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21" sqref="B21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63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119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41" t="s">
        <v>10</v>
      </c>
      <c r="E7" s="140"/>
      <c r="F7" s="142" t="s">
        <v>121</v>
      </c>
      <c r="G7" s="141"/>
      <c r="H7" s="142" t="s">
        <v>121</v>
      </c>
    </row>
    <row r="8" spans="2:8" ht="15" customHeight="1">
      <c r="B8" s="139" t="s">
        <v>12</v>
      </c>
      <c r="C8" s="140"/>
      <c r="D8" s="141" t="s">
        <v>11</v>
      </c>
      <c r="E8" s="140"/>
      <c r="F8" s="142" t="s">
        <v>13</v>
      </c>
      <c r="G8" s="141"/>
      <c r="H8" s="141" t="s">
        <v>14</v>
      </c>
    </row>
    <row r="9" spans="1:8" ht="15" customHeight="1">
      <c r="A9" s="75"/>
      <c r="B9" s="143" t="s">
        <v>114</v>
      </c>
      <c r="C9" s="144"/>
      <c r="D9" s="143" t="s">
        <v>120</v>
      </c>
      <c r="E9" s="140"/>
      <c r="F9" s="143" t="s">
        <v>114</v>
      </c>
      <c r="G9" s="144"/>
      <c r="H9" s="143" t="s">
        <v>120</v>
      </c>
    </row>
    <row r="10" spans="1:8" s="77" customFormat="1" ht="15" customHeight="1">
      <c r="A10" s="76"/>
      <c r="B10" s="139" t="s">
        <v>32</v>
      </c>
      <c r="C10" s="145"/>
      <c r="D10" s="139" t="s">
        <v>32</v>
      </c>
      <c r="E10" s="145"/>
      <c r="F10" s="139" t="s">
        <v>32</v>
      </c>
      <c r="G10" s="145"/>
      <c r="H10" s="139" t="s">
        <v>32</v>
      </c>
    </row>
    <row r="11" spans="1:8" s="77" customFormat="1" ht="15" customHeight="1">
      <c r="A11" s="76"/>
      <c r="B11" s="139"/>
      <c r="C11" s="145"/>
      <c r="D11" s="139"/>
      <c r="E11" s="145" t="s">
        <v>40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99484</v>
      </c>
      <c r="C13" s="80"/>
      <c r="D13" s="80">
        <v>84727</v>
      </c>
      <c r="E13" s="80"/>
      <c r="F13" s="80">
        <v>205771</v>
      </c>
      <c r="G13" s="79"/>
      <c r="H13" s="80">
        <v>172287</v>
      </c>
    </row>
    <row r="14" spans="1:8" ht="18" customHeight="1">
      <c r="A14" s="47" t="s">
        <v>51</v>
      </c>
      <c r="B14" s="80">
        <v>-95535</v>
      </c>
      <c r="C14" s="80"/>
      <c r="D14" s="80">
        <v>-77480</v>
      </c>
      <c r="E14" s="80"/>
      <c r="F14" s="80">
        <v>-196515</v>
      </c>
      <c r="G14" s="79"/>
      <c r="H14" s="80">
        <v>-159348</v>
      </c>
    </row>
    <row r="15" spans="1:8" ht="18" customHeight="1">
      <c r="A15" s="47" t="s">
        <v>52</v>
      </c>
      <c r="B15" s="82">
        <v>68</v>
      </c>
      <c r="C15" s="80"/>
      <c r="D15" s="82">
        <v>319</v>
      </c>
      <c r="E15" s="80"/>
      <c r="F15" s="82">
        <v>604</v>
      </c>
      <c r="G15" s="79"/>
      <c r="H15" s="82">
        <v>383</v>
      </c>
    </row>
    <row r="16" spans="1:8" ht="18" customHeight="1">
      <c r="A16" s="47" t="s">
        <v>53</v>
      </c>
      <c r="B16" s="80">
        <f>SUM(B13:B15)</f>
        <v>4017</v>
      </c>
      <c r="C16" s="83"/>
      <c r="D16" s="80">
        <f>SUM(D13:D15)</f>
        <v>7566</v>
      </c>
      <c r="E16" s="83"/>
      <c r="F16" s="80">
        <f>SUM(F13:F15)</f>
        <v>9860</v>
      </c>
      <c r="G16" s="84"/>
      <c r="H16" s="80">
        <f>SUM(H13:H15)</f>
        <v>13322</v>
      </c>
    </row>
    <row r="17" spans="1:8" ht="18" customHeight="1">
      <c r="A17" s="47" t="s">
        <v>28</v>
      </c>
      <c r="B17" s="83">
        <v>-806</v>
      </c>
      <c r="C17" s="83"/>
      <c r="D17" s="83">
        <v>-919</v>
      </c>
      <c r="E17" s="83"/>
      <c r="F17" s="80">
        <v>-1663</v>
      </c>
      <c r="G17" s="84"/>
      <c r="H17" s="83">
        <v>-1846</v>
      </c>
    </row>
    <row r="18" spans="1:8" ht="18.75" customHeight="1">
      <c r="A18" s="85" t="s">
        <v>110</v>
      </c>
      <c r="B18" s="158">
        <v>-177</v>
      </c>
      <c r="C18" s="83"/>
      <c r="D18" s="81">
        <v>-671</v>
      </c>
      <c r="E18" s="83"/>
      <c r="F18" s="82">
        <v>-277</v>
      </c>
      <c r="G18" s="84"/>
      <c r="H18" s="81">
        <v>-1283</v>
      </c>
    </row>
    <row r="19" spans="1:8" ht="18" customHeight="1">
      <c r="A19" s="47" t="s">
        <v>6</v>
      </c>
      <c r="B19" s="80">
        <f>SUM(B16:B18)</f>
        <v>3034</v>
      </c>
      <c r="C19" s="80"/>
      <c r="D19" s="80">
        <f>SUM(D16:D18)</f>
        <v>5976</v>
      </c>
      <c r="E19" s="80"/>
      <c r="F19" s="80">
        <f>SUM(F16:F18)</f>
        <v>7920</v>
      </c>
      <c r="G19" s="79"/>
      <c r="H19" s="80">
        <f>SUM(H16:H18)</f>
        <v>10193</v>
      </c>
    </row>
    <row r="20" spans="1:8" ht="18" customHeight="1">
      <c r="A20" s="47" t="s">
        <v>29</v>
      </c>
      <c r="B20" s="82">
        <v>-419</v>
      </c>
      <c r="C20" s="86"/>
      <c r="D20" s="82">
        <v>-720</v>
      </c>
      <c r="E20" s="86"/>
      <c r="F20" s="80">
        <v>-1316</v>
      </c>
      <c r="G20" s="66"/>
      <c r="H20" s="82">
        <v>-1182</v>
      </c>
    </row>
    <row r="21" spans="1:8" ht="18" customHeight="1" thickBot="1">
      <c r="A21" s="47" t="s">
        <v>54</v>
      </c>
      <c r="B21" s="87">
        <f>SUM(B19:B20)</f>
        <v>2615</v>
      </c>
      <c r="C21" s="86"/>
      <c r="D21" s="87">
        <f>SUM(D19:D20)</f>
        <v>5256</v>
      </c>
      <c r="E21" s="86"/>
      <c r="F21" s="87">
        <f>SUM(F19:F20)</f>
        <v>6604</v>
      </c>
      <c r="G21" s="66"/>
      <c r="H21" s="87">
        <f>SUM(H19:H20)</f>
        <v>9011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80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81</v>
      </c>
      <c r="B24" s="84">
        <v>0</v>
      </c>
      <c r="C24" s="83"/>
      <c r="D24" s="84">
        <v>0</v>
      </c>
      <c r="E24" s="83"/>
      <c r="F24" s="84">
        <f>B24</f>
        <v>0</v>
      </c>
      <c r="G24" s="84"/>
      <c r="H24" s="84">
        <v>0</v>
      </c>
    </row>
    <row r="25" spans="1:8" ht="18" customHeight="1">
      <c r="A25" s="47" t="s">
        <v>82</v>
      </c>
      <c r="B25" s="84">
        <f>B21</f>
        <v>2615</v>
      </c>
      <c r="C25" s="83"/>
      <c r="D25" s="84">
        <f>D21</f>
        <v>5256</v>
      </c>
      <c r="E25" s="83"/>
      <c r="F25" s="84">
        <f>F21</f>
        <v>6604</v>
      </c>
      <c r="G25" s="84"/>
      <c r="H25" s="84">
        <f>H21</f>
        <v>9011</v>
      </c>
    </row>
    <row r="26" spans="2:8" ht="18" customHeight="1" thickBot="1">
      <c r="B26" s="138">
        <f>SUM(B24:B25)</f>
        <v>2615</v>
      </c>
      <c r="C26" s="83"/>
      <c r="D26" s="138">
        <f>SUM(D24:D25)</f>
        <v>5256</v>
      </c>
      <c r="E26" s="83"/>
      <c r="F26" s="138">
        <f>SUM(F24:F25)</f>
        <v>6604</v>
      </c>
      <c r="G26" s="84"/>
      <c r="H26" s="138">
        <f>SUM(H24:H25)</f>
        <v>9011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39</v>
      </c>
      <c r="C28" s="90"/>
      <c r="D28" s="74" t="s">
        <v>39</v>
      </c>
      <c r="E28" s="90"/>
      <c r="F28" s="74" t="s">
        <v>39</v>
      </c>
      <c r="G28" s="91"/>
      <c r="H28" s="74" t="s">
        <v>39</v>
      </c>
    </row>
    <row r="29" spans="1:8" ht="18" customHeight="1">
      <c r="A29" s="47" t="s">
        <v>85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84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111</v>
      </c>
      <c r="B31" s="94">
        <f>B21/248474.334*100</f>
        <v>1.0524225814002985</v>
      </c>
      <c r="C31" s="95"/>
      <c r="D31" s="94">
        <f>D21/248474.334*100</f>
        <v>2.1153090202064897</v>
      </c>
      <c r="E31" s="95"/>
      <c r="F31" s="94">
        <f>F21/248474.334*100</f>
        <v>2.657819781096586</v>
      </c>
      <c r="G31" s="89"/>
      <c r="H31" s="94">
        <f>H21/248474.334*100</f>
        <v>3.6265315032497485</v>
      </c>
    </row>
    <row r="32" spans="1:8" s="58" customFormat="1" ht="18" customHeight="1" thickBot="1" thickTop="1">
      <c r="A32" s="96" t="s">
        <v>112</v>
      </c>
      <c r="B32" s="94">
        <f>B21/248474.334*100</f>
        <v>1.0524225814002985</v>
      </c>
      <c r="C32" s="97"/>
      <c r="D32" s="94">
        <f>D21/248474.334*100</f>
        <v>2.1153090202064897</v>
      </c>
      <c r="E32" s="97"/>
      <c r="F32" s="94">
        <f>F21/248474.334*100</f>
        <v>2.657819781096586</v>
      </c>
      <c r="G32" s="98"/>
      <c r="H32" s="94">
        <f>H21/248474.334*100</f>
        <v>3.6265315032497485</v>
      </c>
    </row>
    <row r="33" spans="1:8" s="58" customFormat="1" ht="18" customHeight="1" thickTop="1">
      <c r="A33" s="96"/>
      <c r="B33" s="157"/>
      <c r="C33" s="97"/>
      <c r="D33" s="156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64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104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sheetProtection/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0"/>
  <sheetViews>
    <sheetView tabSelected="1" zoomScalePageLayoutView="0" workbookViewId="0" topLeftCell="A1">
      <selection activeCell="E18" sqref="E18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65</v>
      </c>
    </row>
    <row r="2" spans="1:7" ht="15" customHeight="1">
      <c r="A2" s="123" t="s">
        <v>25</v>
      </c>
      <c r="B2" s="124"/>
      <c r="C2" s="124"/>
      <c r="D2" s="125"/>
      <c r="E2" s="105"/>
      <c r="F2" s="105"/>
      <c r="G2" s="106"/>
    </row>
    <row r="3" spans="1:7" ht="15" customHeight="1">
      <c r="A3" s="123" t="s">
        <v>122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123</v>
      </c>
      <c r="F4" s="112"/>
      <c r="G4" s="148" t="s">
        <v>123</v>
      </c>
    </row>
    <row r="5" spans="1:7" ht="15" customHeight="1">
      <c r="A5" s="108"/>
      <c r="B5" s="126"/>
      <c r="C5" s="126"/>
      <c r="D5" s="127"/>
      <c r="E5" s="149" t="s">
        <v>114</v>
      </c>
      <c r="F5" s="149"/>
      <c r="G5" s="149" t="s">
        <v>120</v>
      </c>
    </row>
    <row r="6" spans="1:7" s="18" customFormat="1" ht="15" customHeight="1">
      <c r="A6" s="108"/>
      <c r="B6" s="111"/>
      <c r="C6" s="111"/>
      <c r="D6" s="127"/>
      <c r="E6" s="117" t="s">
        <v>32</v>
      </c>
      <c r="F6" s="117"/>
      <c r="G6" s="111" t="s">
        <v>32</v>
      </c>
    </row>
    <row r="7" spans="1:7" ht="15" customHeight="1">
      <c r="A7" s="108"/>
      <c r="B7" s="109"/>
      <c r="C7" s="109"/>
      <c r="D7" s="128"/>
      <c r="E7" s="110"/>
      <c r="F7" s="110"/>
      <c r="G7" s="109"/>
    </row>
    <row r="8" spans="1:7" s="109" customFormat="1" ht="15" customHeight="1">
      <c r="A8" s="109" t="s">
        <v>15</v>
      </c>
      <c r="D8" s="115"/>
      <c r="E8" s="114"/>
      <c r="F8" s="114"/>
      <c r="G8" s="115"/>
    </row>
    <row r="9" spans="1:7" s="109" customFormat="1" ht="15" customHeight="1">
      <c r="A9" s="120"/>
      <c r="D9" s="116"/>
      <c r="E9" s="114"/>
      <c r="F9" s="114"/>
      <c r="G9" s="116"/>
    </row>
    <row r="10" spans="1:7" s="109" customFormat="1" ht="15" customHeight="1">
      <c r="A10" s="120"/>
      <c r="B10" s="109" t="s">
        <v>6</v>
      </c>
      <c r="D10" s="116"/>
      <c r="E10" s="121">
        <f>'Income Statement'!F19</f>
        <v>7920</v>
      </c>
      <c r="F10" s="121"/>
      <c r="G10" s="121">
        <v>10193</v>
      </c>
    </row>
    <row r="11" spans="1:7" s="109" customFormat="1" ht="15" customHeight="1">
      <c r="A11" s="120"/>
      <c r="C11" s="109" t="s">
        <v>40</v>
      </c>
      <c r="D11" s="116" t="s">
        <v>40</v>
      </c>
      <c r="E11" s="121"/>
      <c r="F11" s="121"/>
      <c r="G11" s="121"/>
    </row>
    <row r="12" spans="1:7" s="109" customFormat="1" ht="15" customHeight="1">
      <c r="A12" s="120"/>
      <c r="B12" s="109" t="s">
        <v>113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26</v>
      </c>
      <c r="D13" s="116"/>
      <c r="E13" s="121">
        <v>7591</v>
      </c>
      <c r="F13" s="121"/>
      <c r="G13" s="121">
        <v>6278</v>
      </c>
    </row>
    <row r="14" spans="1:7" s="109" customFormat="1" ht="15" customHeight="1">
      <c r="A14" s="120"/>
      <c r="C14" s="109" t="s">
        <v>27</v>
      </c>
      <c r="D14" s="116"/>
      <c r="E14" s="151">
        <v>1821</v>
      </c>
      <c r="F14" s="121"/>
      <c r="G14" s="151">
        <v>3025</v>
      </c>
    </row>
    <row r="15" spans="1:7" s="109" customFormat="1" ht="15" customHeight="1">
      <c r="A15" s="120"/>
      <c r="B15" s="109" t="s">
        <v>56</v>
      </c>
      <c r="D15" s="116"/>
      <c r="E15" s="121">
        <f>SUM(E10:E14)</f>
        <v>17332</v>
      </c>
      <c r="F15" s="121"/>
      <c r="G15" s="121">
        <f>SUM(G10:G14)</f>
        <v>19496</v>
      </c>
    </row>
    <row r="16" spans="1:7" s="109" customFormat="1" ht="15" customHeight="1">
      <c r="A16" s="120"/>
      <c r="B16" s="109" t="s">
        <v>24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55</v>
      </c>
      <c r="D17" s="116"/>
      <c r="E17" s="121">
        <v>-32396</v>
      </c>
      <c r="F17" s="121"/>
      <c r="G17" s="121">
        <v>-3157</v>
      </c>
    </row>
    <row r="18" spans="1:7" s="109" customFormat="1" ht="15" customHeight="1">
      <c r="A18" s="120"/>
      <c r="C18" s="109" t="s">
        <v>57</v>
      </c>
      <c r="D18" s="116"/>
      <c r="E18" s="151">
        <v>10664</v>
      </c>
      <c r="F18" s="121"/>
      <c r="G18" s="151">
        <v>6084</v>
      </c>
    </row>
    <row r="19" spans="1:7" s="109" customFormat="1" ht="15" customHeight="1">
      <c r="A19" s="120"/>
      <c r="B19" s="109" t="s">
        <v>90</v>
      </c>
      <c r="D19" s="116"/>
      <c r="E19" s="121">
        <f>SUM(E15:E18)</f>
        <v>-4400</v>
      </c>
      <c r="F19" s="121"/>
      <c r="G19" s="121">
        <f>SUM(G15:G18)</f>
        <v>22423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42</v>
      </c>
      <c r="D21" s="116" t="s">
        <v>40</v>
      </c>
      <c r="E21" s="121">
        <v>-1023</v>
      </c>
      <c r="F21" s="121"/>
      <c r="G21" s="121">
        <v>-879</v>
      </c>
    </row>
    <row r="22" spans="1:7" s="109" customFormat="1" ht="15" customHeight="1">
      <c r="A22" s="120"/>
      <c r="C22" s="109" t="s">
        <v>124</v>
      </c>
      <c r="D22" s="116"/>
      <c r="E22" s="121">
        <v>40</v>
      </c>
      <c r="F22" s="121"/>
      <c r="G22" s="121">
        <v>0</v>
      </c>
    </row>
    <row r="23" spans="1:7" s="109" customFormat="1" ht="15" customHeight="1">
      <c r="A23" s="120"/>
      <c r="C23" s="109" t="s">
        <v>43</v>
      </c>
      <c r="D23" s="116"/>
      <c r="E23" s="121">
        <v>-39</v>
      </c>
      <c r="F23" s="121"/>
      <c r="G23" s="121">
        <v>-29</v>
      </c>
    </row>
    <row r="24" spans="1:7" s="109" customFormat="1" ht="15" customHeight="1">
      <c r="A24" s="120"/>
      <c r="D24" s="116"/>
      <c r="E24" s="121"/>
      <c r="F24" s="121"/>
      <c r="G24" s="121"/>
    </row>
    <row r="25" spans="1:7" s="109" customFormat="1" ht="15" customHeight="1">
      <c r="A25" s="120"/>
      <c r="B25" s="109" t="s">
        <v>106</v>
      </c>
      <c r="D25" s="116"/>
      <c r="E25" s="152">
        <f>SUM(E19:E24)</f>
        <v>-5422</v>
      </c>
      <c r="F25" s="121"/>
      <c r="G25" s="152">
        <f>SUM(G19:G24)</f>
        <v>21515</v>
      </c>
    </row>
    <row r="26" spans="1:7" s="109" customFormat="1" ht="15" customHeight="1">
      <c r="A26" s="129"/>
      <c r="D26" s="116"/>
      <c r="E26" s="121"/>
      <c r="F26" s="121"/>
      <c r="G26" s="121"/>
    </row>
    <row r="27" spans="1:7" s="109" customFormat="1" ht="15" customHeight="1">
      <c r="A27" s="130" t="s">
        <v>16</v>
      </c>
      <c r="D27" s="116"/>
      <c r="E27" s="121"/>
      <c r="F27" s="121"/>
      <c r="G27" s="121"/>
    </row>
    <row r="28" spans="1:7" s="109" customFormat="1" ht="15" customHeight="1">
      <c r="A28" s="120"/>
      <c r="D28" s="116"/>
      <c r="E28" s="121"/>
      <c r="F28" s="121"/>
      <c r="G28" s="121"/>
    </row>
    <row r="29" spans="1:7" s="109" customFormat="1" ht="15" customHeight="1">
      <c r="A29" s="120"/>
      <c r="B29" s="109" t="s">
        <v>46</v>
      </c>
      <c r="D29" s="116"/>
      <c r="E29" s="121">
        <v>-4618</v>
      </c>
      <c r="F29" s="121"/>
      <c r="G29" s="121">
        <v>-6763</v>
      </c>
    </row>
    <row r="30" spans="1:7" s="109" customFormat="1" ht="15" customHeight="1">
      <c r="A30" s="129"/>
      <c r="D30" s="116"/>
      <c r="E30" s="121"/>
      <c r="F30" s="121"/>
      <c r="G30" s="121"/>
    </row>
    <row r="31" spans="1:7" s="109" customFormat="1" ht="15" customHeight="1">
      <c r="A31" s="131" t="s">
        <v>17</v>
      </c>
      <c r="D31" s="116"/>
      <c r="E31" s="121"/>
      <c r="F31" s="121"/>
      <c r="G31" s="121"/>
    </row>
    <row r="32" spans="1:7" s="109" customFormat="1" ht="15" customHeight="1">
      <c r="A32" s="120"/>
      <c r="D32" s="116"/>
      <c r="E32" s="121"/>
      <c r="F32" s="121"/>
      <c r="G32" s="121"/>
    </row>
    <row r="33" spans="2:7" s="109" customFormat="1" ht="15" customHeight="1">
      <c r="B33" s="130" t="s">
        <v>107</v>
      </c>
      <c r="D33" s="116"/>
      <c r="E33" s="121">
        <v>3953</v>
      </c>
      <c r="F33" s="121"/>
      <c r="G33" s="121">
        <v>-5516</v>
      </c>
    </row>
    <row r="34" spans="1:7" s="109" customFormat="1" ht="15" customHeight="1">
      <c r="A34" s="120"/>
      <c r="D34" s="116"/>
      <c r="E34" s="121"/>
      <c r="F34" s="121"/>
      <c r="G34" s="121"/>
    </row>
    <row r="35" spans="1:7" s="109" customFormat="1" ht="15" customHeight="1">
      <c r="A35" s="130"/>
      <c r="B35" s="130" t="s">
        <v>44</v>
      </c>
      <c r="D35" s="116"/>
      <c r="E35" s="151">
        <v>-28</v>
      </c>
      <c r="F35" s="121"/>
      <c r="G35" s="151">
        <v>-7</v>
      </c>
    </row>
    <row r="36" spans="1:7" s="109" customFormat="1" ht="15" customHeight="1">
      <c r="A36" s="120"/>
      <c r="D36" s="116"/>
      <c r="E36" s="121"/>
      <c r="F36" s="121"/>
      <c r="G36" s="121"/>
    </row>
    <row r="37" spans="1:7" s="109" customFormat="1" ht="15" customHeight="1">
      <c r="A37" s="130" t="s">
        <v>108</v>
      </c>
      <c r="D37" s="116"/>
      <c r="E37" s="121">
        <f>SUM(E25:E35)</f>
        <v>-6115</v>
      </c>
      <c r="F37" s="121"/>
      <c r="G37" s="121">
        <f>SUM(G25:G35)</f>
        <v>9229</v>
      </c>
    </row>
    <row r="38" spans="1:7" s="109" customFormat="1" ht="15" customHeight="1">
      <c r="A38" s="130"/>
      <c r="D38" s="116"/>
      <c r="E38" s="121"/>
      <c r="F38" s="121"/>
      <c r="G38" s="121"/>
    </row>
    <row r="39" spans="1:7" s="109" customFormat="1" ht="15" customHeight="1">
      <c r="A39" s="131" t="s">
        <v>88</v>
      </c>
      <c r="D39" s="116"/>
      <c r="E39" s="121">
        <f>'[1]CBS0708'!$AL$142</f>
        <v>16421</v>
      </c>
      <c r="F39" s="121"/>
      <c r="G39" s="121">
        <v>630</v>
      </c>
    </row>
    <row r="40" spans="1:7" s="109" customFormat="1" ht="15" customHeight="1">
      <c r="A40" s="129"/>
      <c r="D40" s="116"/>
      <c r="E40" s="121"/>
      <c r="F40" s="121"/>
      <c r="G40" s="121"/>
    </row>
    <row r="41" spans="1:7" s="109" customFormat="1" ht="15" customHeight="1" thickBot="1">
      <c r="A41" s="131" t="s">
        <v>87</v>
      </c>
      <c r="D41" s="116"/>
      <c r="E41" s="153">
        <f>SUM(E37:E39)</f>
        <v>10306</v>
      </c>
      <c r="F41" s="121"/>
      <c r="G41" s="153">
        <f>SUM(G37:G39)</f>
        <v>9859</v>
      </c>
    </row>
    <row r="42" spans="1:7" s="109" customFormat="1" ht="15" customHeight="1" hidden="1" thickTop="1">
      <c r="A42" s="120"/>
      <c r="D42" s="116"/>
      <c r="E42" s="114" t="e">
        <v>#REF!</v>
      </c>
      <c r="F42" s="114"/>
      <c r="G42" s="116"/>
    </row>
    <row r="43" spans="1:7" s="109" customFormat="1" ht="15" customHeight="1" hidden="1">
      <c r="A43" s="120"/>
      <c r="D43" s="116" t="s">
        <v>45</v>
      </c>
      <c r="E43" s="114" t="e">
        <v>#REF!</v>
      </c>
      <c r="F43" s="114"/>
      <c r="G43" s="116"/>
    </row>
    <row r="44" spans="1:7" s="109" customFormat="1" ht="15" customHeight="1" thickTop="1">
      <c r="A44" s="120"/>
      <c r="D44" s="116"/>
      <c r="E44" s="118"/>
      <c r="F44" s="118"/>
      <c r="G44" s="119"/>
    </row>
    <row r="45" spans="1:7" s="109" customFormat="1" ht="15" customHeight="1">
      <c r="A45" s="109" t="s">
        <v>62</v>
      </c>
      <c r="D45" s="119"/>
      <c r="E45" s="118"/>
      <c r="F45" s="118"/>
      <c r="G45" s="119"/>
    </row>
    <row r="46" spans="1:7" s="109" customFormat="1" ht="15" customHeight="1">
      <c r="A46" s="109" t="s">
        <v>105</v>
      </c>
      <c r="D46" s="119"/>
      <c r="E46" s="118"/>
      <c r="F46" s="118"/>
      <c r="G46" s="119"/>
    </row>
    <row r="47" spans="1:7" s="109" customFormat="1" ht="15" customHeight="1">
      <c r="A47" s="120"/>
      <c r="D47" s="116"/>
      <c r="E47" s="114"/>
      <c r="F47" s="114"/>
      <c r="G47" s="119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  <row r="1270" spans="5:6" s="109" customFormat="1" ht="15" customHeight="1">
      <c r="E1270" s="113"/>
      <c r="F1270" s="113"/>
    </row>
  </sheetData>
  <sheetProtection/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2008-09-16T03:03:48Z</cp:lastPrinted>
  <dcterms:created xsi:type="dcterms:W3CDTF">1999-09-28T08:02:16Z</dcterms:created>
  <dcterms:modified xsi:type="dcterms:W3CDTF">2008-12-15T09:26:36Z</dcterms:modified>
  <cp:category/>
  <cp:version/>
  <cp:contentType/>
  <cp:contentStatus/>
</cp:coreProperties>
</file>